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1"/>
  </bookViews>
  <sheets>
    <sheet name="Faza 1" sheetId="1" r:id="rId1"/>
    <sheet name="Faza 2" sheetId="2" r:id="rId2"/>
  </sheets>
  <definedNames/>
  <calcPr fullCalcOnLoad="1"/>
</workbook>
</file>

<file path=xl/sharedStrings.xml><?xml version="1.0" encoding="utf-8"?>
<sst xmlns="http://schemas.openxmlformats.org/spreadsheetml/2006/main" count="202" uniqueCount="85">
  <si>
    <t>delež sofinanciranja</t>
  </si>
  <si>
    <t xml:space="preserve"> DDV (€)</t>
  </si>
  <si>
    <t>upravičen strošek (€)</t>
  </si>
  <si>
    <t>znesek sofinanciranja (€)</t>
  </si>
  <si>
    <t>lastna sredstva (€)</t>
  </si>
  <si>
    <t>sklopi, označeni z * so OBVEZNI</t>
  </si>
  <si>
    <t>enota</t>
  </si>
  <si>
    <t>št. enot</t>
  </si>
  <si>
    <t>polja obarvana rumeno, se izpolnijo avtomatsko</t>
  </si>
  <si>
    <t>kategorija stroška</t>
  </si>
  <si>
    <t>opombe</t>
  </si>
  <si>
    <t>cena na enoto z DDV (€)</t>
  </si>
  <si>
    <t>zneske v stolpcih E, F, G, H, I, K, L vpisujte na dve decimalni mesti natančno</t>
  </si>
  <si>
    <t>vrstice dodajajte pred vrstico 31- "SKUPAJ" in kopirajte formule</t>
  </si>
  <si>
    <t>nosilec stroška</t>
  </si>
  <si>
    <t>prispevek v naravi</t>
  </si>
  <si>
    <t>storitev</t>
  </si>
  <si>
    <t xml:space="preserve">   - preddela</t>
  </si>
  <si>
    <t>ura</t>
  </si>
  <si>
    <t>kos</t>
  </si>
  <si>
    <t>delo</t>
  </si>
  <si>
    <t>1. FAZA SKUPAJ</t>
  </si>
  <si>
    <r>
      <t>koordinacija in vodenje projekta</t>
    </r>
    <r>
      <rPr>
        <sz val="8"/>
        <color indexed="10"/>
        <rFont val="Arial"/>
        <family val="2"/>
      </rPr>
      <t>*</t>
    </r>
  </si>
  <si>
    <r>
      <t>promocija in obveščanje javnosti</t>
    </r>
    <r>
      <rPr>
        <sz val="8"/>
        <color indexed="10"/>
        <rFont val="Arial"/>
        <family val="2"/>
      </rPr>
      <t>*</t>
    </r>
  </si>
  <si>
    <r>
      <t>splošni stroški</t>
    </r>
    <r>
      <rPr>
        <sz val="8"/>
        <color indexed="10"/>
        <rFont val="Arial"/>
        <family val="2"/>
      </rPr>
      <t>*</t>
    </r>
  </si>
  <si>
    <t xml:space="preserve">skupaj z DDV (€) </t>
  </si>
  <si>
    <t>skupaj brez DDV (€)</t>
  </si>
  <si>
    <t xml:space="preserve">   - projekt PZI</t>
  </si>
  <si>
    <t xml:space="preserve">   - investicijski nadzor</t>
  </si>
  <si>
    <t>Postavitev stalne razstave</t>
  </si>
  <si>
    <t xml:space="preserve">   - postavitev stalne razstave</t>
  </si>
  <si>
    <t>razstava</t>
  </si>
  <si>
    <t xml:space="preserve">   - prenos, čiščenje in oprema raz.eksponatov </t>
  </si>
  <si>
    <t xml:space="preserve">   - DIIP</t>
  </si>
  <si>
    <t xml:space="preserve">   - elektroinstalacije</t>
  </si>
  <si>
    <t xml:space="preserve">   - strojne instalacije</t>
  </si>
  <si>
    <t xml:space="preserve">   - objava v lokalnih in regionalnih medijih</t>
  </si>
  <si>
    <t>objava</t>
  </si>
  <si>
    <t xml:space="preserve">   - priprava člankov za medije</t>
  </si>
  <si>
    <t>Delo na projektu</t>
  </si>
  <si>
    <t xml:space="preserve">   - priprava programa prireditve</t>
  </si>
  <si>
    <t xml:space="preserve">   - priprava pogostitve</t>
  </si>
  <si>
    <t>Stroški storitev</t>
  </si>
  <si>
    <t xml:space="preserve">   - vodenje prireditve</t>
  </si>
  <si>
    <t>nastop</t>
  </si>
  <si>
    <t>Materialni stroški</t>
  </si>
  <si>
    <t xml:space="preserve">   - materialni stroški - hrana za pogostitev</t>
  </si>
  <si>
    <t>material</t>
  </si>
  <si>
    <t xml:space="preserve">   - predstavitev slovenske vasi skozi čas </t>
  </si>
  <si>
    <t xml:space="preserve">Stroški storitev </t>
  </si>
  <si>
    <t xml:space="preserve">   - postavitev scene in priprava prostora</t>
  </si>
  <si>
    <t xml:space="preserve">ura </t>
  </si>
  <si>
    <t xml:space="preserve">2. FAZA SKUPAJ </t>
  </si>
  <si>
    <t xml:space="preserve">   - prikaz ženskih opravil nekoč</t>
  </si>
  <si>
    <t>Ni dav. zavez.</t>
  </si>
  <si>
    <t xml:space="preserve">   - prikaz nekaterih opravil in navad</t>
  </si>
  <si>
    <t xml:space="preserve">tabla </t>
  </si>
  <si>
    <t xml:space="preserve">projekcijsko platno </t>
  </si>
  <si>
    <t>oprema</t>
  </si>
  <si>
    <t>stoli v predavalnici</t>
  </si>
  <si>
    <t>Aktivnost 1 - Rekonstrukcija objekta</t>
  </si>
  <si>
    <t>Rekonstrukcija objekta</t>
  </si>
  <si>
    <t xml:space="preserve">   - dela na konstrukciji objekta</t>
  </si>
  <si>
    <t xml:space="preserve">   - finalizacija objekta</t>
  </si>
  <si>
    <t xml:space="preserve">naložba </t>
  </si>
  <si>
    <t>PARTNER 1</t>
  </si>
  <si>
    <t>PARTNER 2</t>
  </si>
  <si>
    <t>PARTNER 3</t>
  </si>
  <si>
    <t>PARTNER 5-društ.</t>
  </si>
  <si>
    <t>PARTNER  4-društ.</t>
  </si>
  <si>
    <t>PARTNR 1</t>
  </si>
  <si>
    <t>PARTNER 4-društ.</t>
  </si>
  <si>
    <t>Aktivnost 2 - Kulturna prireditev ob otvoritvi objekta x</t>
  </si>
  <si>
    <t>Aktivnost 2.1 - Prireditev "xxx"</t>
  </si>
  <si>
    <t>Aktivnost 2.2 - Koncert "xxx"</t>
  </si>
  <si>
    <t xml:space="preserve">   - nastop MPZ društva </t>
  </si>
  <si>
    <t xml:space="preserve">   - nastop MPZ vinogradnikov </t>
  </si>
  <si>
    <t xml:space="preserve">   - nastop Ženskega pevskega zbora </t>
  </si>
  <si>
    <t xml:space="preserve">   - koncert pihalnega orkestra</t>
  </si>
  <si>
    <t xml:space="preserve">   - obrazložitvena tabla pred objektom</t>
  </si>
  <si>
    <t>Faza operacije: 1. faza</t>
  </si>
  <si>
    <t>Aktivnost operacije</t>
  </si>
  <si>
    <t xml:space="preserve">Stroškovnik operacije: xxx   </t>
  </si>
  <si>
    <t xml:space="preserve">Stroškovnik operacije:  xxx </t>
  </si>
  <si>
    <t>Faza operacije: 2. faza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</si>
</sst>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5">
    <font>
      <sz val="10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u val="single"/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20" borderId="8" applyNumberFormat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8" applyNumberFormat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Alignment="1">
      <alignment/>
    </xf>
    <xf numFmtId="4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/>
    </xf>
    <xf numFmtId="4" fontId="2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3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3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2" fillId="4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4" borderId="10" xfId="0" applyNumberFormat="1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4" fontId="3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 applyProtection="1">
      <alignment horizontal="right" vertical="top" wrapText="1"/>
      <protection/>
    </xf>
    <xf numFmtId="4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 vertical="top" wrapText="1"/>
      <protection/>
    </xf>
    <xf numFmtId="2" fontId="3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3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 vertical="top" wrapText="1"/>
      <protection/>
    </xf>
    <xf numFmtId="3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2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A2" sqref="A2:N2"/>
    </sheetView>
  </sheetViews>
  <sheetFormatPr defaultColWidth="29.25390625" defaultRowHeight="12.75"/>
  <cols>
    <col min="1" max="1" width="27.375" style="3" customWidth="1"/>
    <col min="2" max="2" width="13.25390625" style="3" customWidth="1"/>
    <col min="3" max="3" width="5.00390625" style="3" customWidth="1"/>
    <col min="4" max="4" width="5.25390625" style="3" customWidth="1"/>
    <col min="5" max="5" width="8.00390625" style="3" customWidth="1"/>
    <col min="6" max="6" width="9.75390625" style="3" customWidth="1"/>
    <col min="7" max="7" width="8.00390625" style="3" customWidth="1"/>
    <col min="8" max="8" width="11.375" style="3" customWidth="1"/>
    <col min="9" max="9" width="9.75390625" style="3" customWidth="1"/>
    <col min="10" max="10" width="5.125" style="3" customWidth="1"/>
    <col min="11" max="11" width="21.00390625" style="3" bestFit="1" customWidth="1"/>
    <col min="12" max="12" width="8.75390625" style="3" customWidth="1"/>
    <col min="13" max="13" width="13.25390625" style="3" customWidth="1"/>
    <col min="14" max="14" width="7.00390625" style="3" customWidth="1"/>
    <col min="15" max="16384" width="29.25390625" style="3" customWidth="1"/>
  </cols>
  <sheetData>
    <row r="1" spans="1:14" ht="11.25">
      <c r="A1" s="57" t="s">
        <v>83</v>
      </c>
      <c r="B1" s="57"/>
      <c r="C1" s="57"/>
      <c r="D1" s="57"/>
      <c r="E1" s="57"/>
      <c r="F1" s="58"/>
      <c r="G1" s="58"/>
      <c r="H1" s="58"/>
      <c r="I1" s="1"/>
      <c r="J1" s="2"/>
      <c r="K1" s="1"/>
      <c r="L1" s="1"/>
      <c r="M1" s="1"/>
      <c r="N1" s="1"/>
    </row>
    <row r="2" spans="1:14" ht="11.25">
      <c r="A2" s="59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5.75" customHeight="1">
      <c r="A3" s="4" t="s">
        <v>81</v>
      </c>
      <c r="B3" s="4" t="s">
        <v>9</v>
      </c>
      <c r="C3" s="4" t="s">
        <v>6</v>
      </c>
      <c r="D3" s="4" t="s">
        <v>7</v>
      </c>
      <c r="E3" s="4" t="s">
        <v>11</v>
      </c>
      <c r="F3" s="5" t="s">
        <v>25</v>
      </c>
      <c r="G3" s="5" t="s">
        <v>1</v>
      </c>
      <c r="H3" s="5" t="s">
        <v>26</v>
      </c>
      <c r="I3" s="5" t="s">
        <v>2</v>
      </c>
      <c r="J3" s="4" t="s">
        <v>0</v>
      </c>
      <c r="K3" s="5" t="s">
        <v>3</v>
      </c>
      <c r="L3" s="5" t="s">
        <v>4</v>
      </c>
      <c r="M3" s="5" t="s">
        <v>14</v>
      </c>
      <c r="N3" s="5" t="s">
        <v>10</v>
      </c>
    </row>
    <row r="4" spans="1:15" ht="11.25">
      <c r="A4" s="6" t="s">
        <v>22</v>
      </c>
      <c r="B4" s="6" t="s">
        <v>20</v>
      </c>
      <c r="C4" s="7" t="s">
        <v>18</v>
      </c>
      <c r="D4" s="8">
        <v>100</v>
      </c>
      <c r="E4" s="9">
        <v>10</v>
      </c>
      <c r="F4" s="10">
        <f>D4*E4</f>
        <v>1000</v>
      </c>
      <c r="G4" s="11"/>
      <c r="H4" s="10">
        <f>F4-G4</f>
        <v>1000</v>
      </c>
      <c r="I4" s="11">
        <f>H4</f>
        <v>1000</v>
      </c>
      <c r="J4" s="12">
        <v>70</v>
      </c>
      <c r="K4" s="10">
        <f>(I4*J4)/100</f>
        <v>700</v>
      </c>
      <c r="L4" s="10">
        <f>F4-K4</f>
        <v>300</v>
      </c>
      <c r="M4" s="6" t="s">
        <v>65</v>
      </c>
      <c r="N4" s="13"/>
      <c r="O4" s="25"/>
    </row>
    <row r="5" spans="1:15" ht="11.25">
      <c r="A5" s="6" t="s">
        <v>23</v>
      </c>
      <c r="B5" s="6"/>
      <c r="C5" s="14"/>
      <c r="D5" s="15"/>
      <c r="E5" s="16"/>
      <c r="F5" s="10"/>
      <c r="G5" s="11"/>
      <c r="H5" s="10"/>
      <c r="I5" s="11"/>
      <c r="J5" s="12"/>
      <c r="K5" s="10"/>
      <c r="L5" s="10"/>
      <c r="M5" s="17"/>
      <c r="N5" s="13"/>
      <c r="O5" s="25"/>
    </row>
    <row r="6" spans="1:15" ht="11.25">
      <c r="A6" s="24" t="s">
        <v>79</v>
      </c>
      <c r="B6" s="6" t="s">
        <v>16</v>
      </c>
      <c r="C6" s="7" t="s">
        <v>19</v>
      </c>
      <c r="D6" s="8">
        <v>1</v>
      </c>
      <c r="E6" s="9">
        <v>1200</v>
      </c>
      <c r="F6" s="10">
        <f>D6*E6</f>
        <v>1200</v>
      </c>
      <c r="G6" s="11">
        <f>F6-F6/1.2</f>
        <v>200</v>
      </c>
      <c r="H6" s="10">
        <f aca="true" t="shared" si="0" ref="H6:H15">F6-G6</f>
        <v>1000</v>
      </c>
      <c r="I6" s="11">
        <f>H6</f>
        <v>1000</v>
      </c>
      <c r="J6" s="12">
        <v>70</v>
      </c>
      <c r="K6" s="10">
        <f>(I6*J6)/100</f>
        <v>700</v>
      </c>
      <c r="L6" s="10">
        <f>F6-K6</f>
        <v>500</v>
      </c>
      <c r="M6" s="6" t="s">
        <v>65</v>
      </c>
      <c r="N6" s="13"/>
      <c r="O6" s="25"/>
    </row>
    <row r="7" spans="1:15" ht="11.25">
      <c r="A7" s="6" t="s">
        <v>24</v>
      </c>
      <c r="B7" s="6"/>
      <c r="C7" s="14"/>
      <c r="D7" s="15"/>
      <c r="E7" s="16"/>
      <c r="F7" s="10"/>
      <c r="G7" s="11"/>
      <c r="H7" s="10"/>
      <c r="I7" s="11"/>
      <c r="J7" s="12"/>
      <c r="K7" s="10"/>
      <c r="L7" s="10"/>
      <c r="M7" s="17"/>
      <c r="N7" s="13"/>
      <c r="O7" s="25"/>
    </row>
    <row r="8" spans="1:15" ht="11.25">
      <c r="A8" s="6" t="s">
        <v>27</v>
      </c>
      <c r="B8" s="6" t="s">
        <v>16</v>
      </c>
      <c r="C8" s="7" t="s">
        <v>19</v>
      </c>
      <c r="D8" s="8">
        <v>1</v>
      </c>
      <c r="E8" s="9">
        <v>7500</v>
      </c>
      <c r="F8" s="10">
        <v>7500</v>
      </c>
      <c r="G8" s="11">
        <f>F8-F8/1.2</f>
        <v>1250</v>
      </c>
      <c r="H8" s="10">
        <f t="shared" si="0"/>
        <v>6250</v>
      </c>
      <c r="I8" s="11">
        <f>H8</f>
        <v>6250</v>
      </c>
      <c r="J8" s="12">
        <v>70</v>
      </c>
      <c r="K8" s="10">
        <f>(I8*J8)/100</f>
        <v>4375</v>
      </c>
      <c r="L8" s="10">
        <f>F8-K8</f>
        <v>3125</v>
      </c>
      <c r="M8" s="6" t="s">
        <v>65</v>
      </c>
      <c r="N8" s="13"/>
      <c r="O8" s="25"/>
    </row>
    <row r="9" spans="1:15" ht="11.25">
      <c r="A9" s="6" t="s">
        <v>28</v>
      </c>
      <c r="B9" s="6" t="s">
        <v>16</v>
      </c>
      <c r="C9" s="7" t="s">
        <v>19</v>
      </c>
      <c r="D9" s="8">
        <v>1</v>
      </c>
      <c r="E9" s="9">
        <v>1200</v>
      </c>
      <c r="F9" s="10">
        <v>1200</v>
      </c>
      <c r="G9" s="11">
        <f>F9-F9/1.2</f>
        <v>200</v>
      </c>
      <c r="H9" s="10">
        <f>F9-G9</f>
        <v>1000</v>
      </c>
      <c r="I9" s="11">
        <f>H9</f>
        <v>1000</v>
      </c>
      <c r="J9" s="12">
        <v>70</v>
      </c>
      <c r="K9" s="10">
        <f>(I9*J9)/100</f>
        <v>700</v>
      </c>
      <c r="L9" s="10">
        <f>F9-K9</f>
        <v>500</v>
      </c>
      <c r="M9" s="6" t="s">
        <v>65</v>
      </c>
      <c r="N9" s="13"/>
      <c r="O9" s="25"/>
    </row>
    <row r="10" spans="1:15" ht="11.25">
      <c r="A10" s="6" t="s">
        <v>33</v>
      </c>
      <c r="B10" s="6" t="s">
        <v>16</v>
      </c>
      <c r="C10" s="7" t="s">
        <v>19</v>
      </c>
      <c r="D10" s="8">
        <v>1</v>
      </c>
      <c r="E10" s="9">
        <v>800</v>
      </c>
      <c r="F10" s="10">
        <f>D10*E10</f>
        <v>800</v>
      </c>
      <c r="G10" s="11">
        <f>F10-F10/1.2</f>
        <v>133.33333333333326</v>
      </c>
      <c r="H10" s="10">
        <f>F10-G10</f>
        <v>666.6666666666667</v>
      </c>
      <c r="I10" s="11">
        <f>H10</f>
        <v>666.6666666666667</v>
      </c>
      <c r="J10" s="12">
        <v>70</v>
      </c>
      <c r="K10" s="10">
        <f>(I10*J10)/100</f>
        <v>466.66666666666674</v>
      </c>
      <c r="L10" s="10">
        <f>F10-K10</f>
        <v>333.33333333333326</v>
      </c>
      <c r="M10" s="6" t="s">
        <v>65</v>
      </c>
      <c r="N10" s="13"/>
      <c r="O10" s="25"/>
    </row>
    <row r="11" spans="1:15" s="51" customFormat="1" ht="11.25">
      <c r="A11" s="43" t="s">
        <v>60</v>
      </c>
      <c r="B11" s="42"/>
      <c r="C11" s="44"/>
      <c r="D11" s="45"/>
      <c r="E11" s="46"/>
      <c r="F11" s="47"/>
      <c r="G11" s="48"/>
      <c r="H11" s="47"/>
      <c r="I11" s="48"/>
      <c r="J11" s="12"/>
      <c r="K11" s="47"/>
      <c r="L11" s="47"/>
      <c r="M11" s="42"/>
      <c r="N11" s="49"/>
      <c r="O11" s="50"/>
    </row>
    <row r="12" spans="1:15" ht="11.25">
      <c r="A12" s="6" t="s">
        <v>61</v>
      </c>
      <c r="B12" s="6"/>
      <c r="C12" s="7"/>
      <c r="D12" s="8"/>
      <c r="E12" s="18"/>
      <c r="F12" s="10"/>
      <c r="G12" s="11"/>
      <c r="H12" s="10"/>
      <c r="I12" s="11"/>
      <c r="J12" s="12"/>
      <c r="K12" s="10"/>
      <c r="L12" s="10"/>
      <c r="M12" s="6"/>
      <c r="N12" s="13"/>
      <c r="O12" s="25"/>
    </row>
    <row r="13" spans="1:15" ht="11.25">
      <c r="A13" s="6" t="s">
        <v>17</v>
      </c>
      <c r="B13" s="6" t="s">
        <v>16</v>
      </c>
      <c r="C13" s="7" t="s">
        <v>19</v>
      </c>
      <c r="D13" s="8">
        <v>1</v>
      </c>
      <c r="E13" s="18">
        <f>1260*1.2</f>
        <v>1512</v>
      </c>
      <c r="F13" s="10">
        <f>D13*E13</f>
        <v>1512</v>
      </c>
      <c r="G13" s="11">
        <f>F13-F13/1.2</f>
        <v>252</v>
      </c>
      <c r="H13" s="10">
        <f t="shared" si="0"/>
        <v>1260</v>
      </c>
      <c r="I13" s="11">
        <f>H13</f>
        <v>1260</v>
      </c>
      <c r="J13" s="12">
        <v>70</v>
      </c>
      <c r="K13" s="10">
        <f>(I13*J13)/100</f>
        <v>882</v>
      </c>
      <c r="L13" s="10">
        <f>F13-K13</f>
        <v>630</v>
      </c>
      <c r="M13" s="6" t="s">
        <v>65</v>
      </c>
      <c r="N13" s="13"/>
      <c r="O13" s="25"/>
    </row>
    <row r="14" spans="1:15" ht="11.25">
      <c r="A14" s="6" t="s">
        <v>62</v>
      </c>
      <c r="B14" s="6" t="s">
        <v>16</v>
      </c>
      <c r="C14" s="7" t="s">
        <v>19</v>
      </c>
      <c r="D14" s="8">
        <v>1</v>
      </c>
      <c r="E14" s="18">
        <f>19309*1.2</f>
        <v>23170.8</v>
      </c>
      <c r="F14" s="10">
        <f>D14*E14</f>
        <v>23170.8</v>
      </c>
      <c r="G14" s="11">
        <f>F14-F14/1.2</f>
        <v>3861.7999999999993</v>
      </c>
      <c r="H14" s="10">
        <f t="shared" si="0"/>
        <v>19309</v>
      </c>
      <c r="I14" s="11">
        <f>H14</f>
        <v>19309</v>
      </c>
      <c r="J14" s="12">
        <v>70</v>
      </c>
      <c r="K14" s="10">
        <f>(I14*J14)/100</f>
        <v>13516.3</v>
      </c>
      <c r="L14" s="10">
        <f>F14-K14</f>
        <v>9654.5</v>
      </c>
      <c r="M14" s="6" t="s">
        <v>65</v>
      </c>
      <c r="N14" s="13"/>
      <c r="O14" s="25"/>
    </row>
    <row r="15" spans="1:15" ht="11.25">
      <c r="A15" s="6" t="s">
        <v>63</v>
      </c>
      <c r="B15" s="6" t="s">
        <v>16</v>
      </c>
      <c r="C15" s="7" t="s">
        <v>19</v>
      </c>
      <c r="D15" s="8">
        <v>1</v>
      </c>
      <c r="E15" s="18">
        <v>32115.89</v>
      </c>
      <c r="F15" s="10">
        <f>D15*E15</f>
        <v>32115.89</v>
      </c>
      <c r="G15" s="11">
        <f>F15-F15/1.2</f>
        <v>5352.648333333331</v>
      </c>
      <c r="H15" s="10">
        <f t="shared" si="0"/>
        <v>26763.24166666667</v>
      </c>
      <c r="I15" s="11">
        <f>H15</f>
        <v>26763.24166666667</v>
      </c>
      <c r="J15" s="12">
        <v>70</v>
      </c>
      <c r="K15" s="10">
        <f>(I15*J15)/100</f>
        <v>18734.26916666667</v>
      </c>
      <c r="L15" s="10">
        <f>F15-K15</f>
        <v>13381.62083333333</v>
      </c>
      <c r="M15" s="6" t="s">
        <v>65</v>
      </c>
      <c r="N15" s="13"/>
      <c r="O15" s="25"/>
    </row>
    <row r="16" spans="1:15" ht="11.25">
      <c r="A16" s="52" t="s">
        <v>58</v>
      </c>
      <c r="B16" s="6"/>
      <c r="C16" s="7"/>
      <c r="D16" s="8"/>
      <c r="E16" s="18"/>
      <c r="F16" s="10"/>
      <c r="G16" s="11"/>
      <c r="H16" s="10"/>
      <c r="I16" s="11"/>
      <c r="J16" s="12"/>
      <c r="K16" s="10"/>
      <c r="L16" s="10"/>
      <c r="M16" s="6"/>
      <c r="N16" s="13"/>
      <c r="O16" s="25"/>
    </row>
    <row r="17" spans="1:15" ht="11.25">
      <c r="A17" s="6" t="s">
        <v>59</v>
      </c>
      <c r="B17" s="6" t="s">
        <v>58</v>
      </c>
      <c r="C17" s="7" t="s">
        <v>19</v>
      </c>
      <c r="D17" s="8">
        <v>40</v>
      </c>
      <c r="E17" s="18">
        <f>30*1.2</f>
        <v>36</v>
      </c>
      <c r="F17" s="10">
        <f>D17*E17</f>
        <v>1440</v>
      </c>
      <c r="G17" s="11">
        <f>F17-F17/1.2</f>
        <v>240</v>
      </c>
      <c r="H17" s="10">
        <f>F17-G17</f>
        <v>1200</v>
      </c>
      <c r="I17" s="11">
        <f>H17</f>
        <v>1200</v>
      </c>
      <c r="J17" s="12">
        <v>70</v>
      </c>
      <c r="K17" s="10">
        <f>(I17*J17)/100</f>
        <v>840</v>
      </c>
      <c r="L17" s="10">
        <f>F17-K17</f>
        <v>600</v>
      </c>
      <c r="M17" s="6" t="s">
        <v>65</v>
      </c>
      <c r="N17" s="13"/>
      <c r="O17" s="25"/>
    </row>
    <row r="18" spans="1:15" ht="11.25">
      <c r="A18" s="6" t="s">
        <v>56</v>
      </c>
      <c r="B18" s="6" t="s">
        <v>58</v>
      </c>
      <c r="C18" s="7" t="s">
        <v>19</v>
      </c>
      <c r="D18" s="8">
        <v>1</v>
      </c>
      <c r="E18" s="18">
        <f>150*1.2</f>
        <v>180</v>
      </c>
      <c r="F18" s="10">
        <f>D18*E18</f>
        <v>180</v>
      </c>
      <c r="G18" s="11">
        <f>F18-F18/1.2</f>
        <v>30</v>
      </c>
      <c r="H18" s="10">
        <f>F18-G18</f>
        <v>150</v>
      </c>
      <c r="I18" s="11">
        <f>H18</f>
        <v>150</v>
      </c>
      <c r="J18" s="12">
        <v>70</v>
      </c>
      <c r="K18" s="10">
        <f>(I18*J18)/100</f>
        <v>105</v>
      </c>
      <c r="L18" s="10">
        <f>F18-K18</f>
        <v>75</v>
      </c>
      <c r="M18" s="6" t="s">
        <v>65</v>
      </c>
      <c r="N18" s="13"/>
      <c r="O18" s="25"/>
    </row>
    <row r="19" spans="1:15" ht="11.25">
      <c r="A19" s="52" t="s">
        <v>64</v>
      </c>
      <c r="B19" s="6"/>
      <c r="C19" s="7"/>
      <c r="D19" s="8"/>
      <c r="E19" s="18"/>
      <c r="F19" s="10"/>
      <c r="G19" s="11"/>
      <c r="H19" s="10"/>
      <c r="I19" s="11"/>
      <c r="J19" s="12"/>
      <c r="K19" s="10"/>
      <c r="L19" s="10"/>
      <c r="M19" s="6"/>
      <c r="N19" s="13"/>
      <c r="O19" s="25"/>
    </row>
    <row r="20" spans="1:15" ht="11.25">
      <c r="A20" s="6" t="s">
        <v>57</v>
      </c>
      <c r="B20" s="6" t="s">
        <v>58</v>
      </c>
      <c r="C20" s="7" t="s">
        <v>19</v>
      </c>
      <c r="D20" s="8">
        <v>1</v>
      </c>
      <c r="E20" s="18">
        <f>220*1.2</f>
        <v>264</v>
      </c>
      <c r="F20" s="10">
        <f>D20*E20</f>
        <v>264</v>
      </c>
      <c r="G20" s="11">
        <f>F20-F20/1.2</f>
        <v>44</v>
      </c>
      <c r="H20" s="10">
        <f>F20-G20</f>
        <v>220</v>
      </c>
      <c r="I20" s="11">
        <f>H20</f>
        <v>220</v>
      </c>
      <c r="J20" s="12">
        <v>70</v>
      </c>
      <c r="K20" s="10">
        <f>(I20*J20)/100</f>
        <v>154</v>
      </c>
      <c r="L20" s="10">
        <f>F20-K20</f>
        <v>110</v>
      </c>
      <c r="M20" s="6" t="s">
        <v>66</v>
      </c>
      <c r="N20" s="13"/>
      <c r="O20" s="25"/>
    </row>
    <row r="21" spans="1:15" ht="11.25">
      <c r="A21" s="6" t="s">
        <v>34</v>
      </c>
      <c r="B21" s="6" t="s">
        <v>16</v>
      </c>
      <c r="C21" s="7" t="s">
        <v>19</v>
      </c>
      <c r="D21" s="8">
        <v>1</v>
      </c>
      <c r="E21" s="18">
        <f>17850.22*1.2</f>
        <v>21420.264</v>
      </c>
      <c r="F21" s="10">
        <f>D21*E21</f>
        <v>21420.264</v>
      </c>
      <c r="G21" s="11">
        <f>F21-F21/1.2</f>
        <v>3570.043999999998</v>
      </c>
      <c r="H21" s="10">
        <f>F21-G21</f>
        <v>17850.22</v>
      </c>
      <c r="I21" s="11">
        <f>H21</f>
        <v>17850.22</v>
      </c>
      <c r="J21" s="12">
        <v>70</v>
      </c>
      <c r="K21" s="10">
        <f>(I21*J21)/100</f>
        <v>12495.154000000002</v>
      </c>
      <c r="L21" s="10">
        <f>F21-K21</f>
        <v>8925.109999999997</v>
      </c>
      <c r="M21" s="6" t="s">
        <v>66</v>
      </c>
      <c r="N21" s="13"/>
      <c r="O21" s="25"/>
    </row>
    <row r="22" spans="1:15" ht="11.25">
      <c r="A22" s="6" t="s">
        <v>35</v>
      </c>
      <c r="B22" s="6" t="s">
        <v>16</v>
      </c>
      <c r="C22" s="7" t="s">
        <v>19</v>
      </c>
      <c r="D22" s="8">
        <v>1</v>
      </c>
      <c r="E22" s="18">
        <v>35612.53</v>
      </c>
      <c r="F22" s="10">
        <f>D22*E22</f>
        <v>35612.53</v>
      </c>
      <c r="G22" s="11">
        <f>F22-F22/1.2</f>
        <v>5935.421666666665</v>
      </c>
      <c r="H22" s="10">
        <f>F22-G22</f>
        <v>29677.108333333334</v>
      </c>
      <c r="I22" s="11">
        <f>H22</f>
        <v>29677.108333333334</v>
      </c>
      <c r="J22" s="12">
        <v>70</v>
      </c>
      <c r="K22" s="10">
        <f>(I22*J22)/100</f>
        <v>20773.975833333334</v>
      </c>
      <c r="L22" s="10">
        <f>F22-K22</f>
        <v>14838.554166666665</v>
      </c>
      <c r="M22" s="6" t="s">
        <v>66</v>
      </c>
      <c r="N22" s="13"/>
      <c r="O22" s="25"/>
    </row>
    <row r="23" spans="1:15" ht="11.25">
      <c r="A23" s="6" t="s">
        <v>29</v>
      </c>
      <c r="B23" s="6"/>
      <c r="C23" s="7"/>
      <c r="D23" s="8"/>
      <c r="E23" s="18"/>
      <c r="F23" s="10"/>
      <c r="G23" s="11"/>
      <c r="H23" s="10"/>
      <c r="I23" s="11"/>
      <c r="J23" s="12"/>
      <c r="K23" s="10"/>
      <c r="L23" s="10"/>
      <c r="M23" s="6"/>
      <c r="N23" s="13"/>
      <c r="O23" s="25"/>
    </row>
    <row r="24" spans="1:15" ht="12" customHeight="1">
      <c r="A24" s="6" t="s">
        <v>30</v>
      </c>
      <c r="B24" s="6" t="s">
        <v>16</v>
      </c>
      <c r="C24" s="7" t="s">
        <v>31</v>
      </c>
      <c r="D24" s="8">
        <v>1</v>
      </c>
      <c r="E24" s="18">
        <v>1200</v>
      </c>
      <c r="F24" s="10">
        <f>D24*E24</f>
        <v>1200</v>
      </c>
      <c r="G24" s="11">
        <f>F24-F24/1.2</f>
        <v>200</v>
      </c>
      <c r="H24" s="10">
        <f>F24-G24</f>
        <v>1000</v>
      </c>
      <c r="I24" s="11">
        <f>H24</f>
        <v>1000</v>
      </c>
      <c r="J24" s="12">
        <v>70</v>
      </c>
      <c r="K24" s="10">
        <f>(I24*J24)/100</f>
        <v>700</v>
      </c>
      <c r="L24" s="10">
        <f>F24-K24</f>
        <v>500</v>
      </c>
      <c r="M24" s="6" t="s">
        <v>67</v>
      </c>
      <c r="N24" s="13"/>
      <c r="O24" s="25"/>
    </row>
    <row r="25" spans="1:15" ht="11.25">
      <c r="A25" s="6" t="s">
        <v>32</v>
      </c>
      <c r="B25" s="6" t="s">
        <v>15</v>
      </c>
      <c r="C25" s="7" t="s">
        <v>18</v>
      </c>
      <c r="D25" s="8">
        <v>60</v>
      </c>
      <c r="E25" s="18">
        <v>5</v>
      </c>
      <c r="F25" s="10">
        <f>D25*E25</f>
        <v>300</v>
      </c>
      <c r="G25" s="11"/>
      <c r="H25" s="10">
        <f>F25-G25</f>
        <v>300</v>
      </c>
      <c r="I25" s="11">
        <f>H25</f>
        <v>300</v>
      </c>
      <c r="J25" s="12">
        <v>70</v>
      </c>
      <c r="K25" s="10">
        <f>(I25*J25)/100</f>
        <v>210</v>
      </c>
      <c r="L25" s="10">
        <f>F25-K25</f>
        <v>90</v>
      </c>
      <c r="M25" s="6" t="s">
        <v>69</v>
      </c>
      <c r="N25" s="13"/>
      <c r="O25" s="25"/>
    </row>
    <row r="26" spans="1:15" ht="11.25">
      <c r="A26" s="19" t="s">
        <v>21</v>
      </c>
      <c r="B26" s="20"/>
      <c r="C26" s="20"/>
      <c r="D26" s="20"/>
      <c r="E26" s="20"/>
      <c r="F26" s="21">
        <f>SUM(F4:F25)</f>
        <v>128915.484</v>
      </c>
      <c r="G26" s="21">
        <f>SUM(G4:G25)</f>
        <v>21269.247333333326</v>
      </c>
      <c r="H26" s="21">
        <f>SUM(H4:H25)</f>
        <v>107646.23666666666</v>
      </c>
      <c r="I26" s="21">
        <f>SUM(I4:I25)</f>
        <v>107646.23666666666</v>
      </c>
      <c r="J26" s="21"/>
      <c r="K26" s="21">
        <f>SUM(K4:K25)</f>
        <v>75352.36566666668</v>
      </c>
      <c r="L26" s="21">
        <f>SUM(L4:L25)</f>
        <v>53563.11833333333</v>
      </c>
      <c r="M26" s="22"/>
      <c r="N26" s="23"/>
      <c r="O26" s="25"/>
    </row>
    <row r="27" spans="1:15" ht="11.25">
      <c r="A27" s="54" t="s">
        <v>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25"/>
    </row>
    <row r="28" spans="1:15" ht="11.25">
      <c r="A28" s="54" t="s">
        <v>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25"/>
    </row>
    <row r="29" spans="1:15" ht="11.25">
      <c r="A29" s="54" t="s">
        <v>13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25"/>
    </row>
    <row r="30" spans="1:15" ht="11.25">
      <c r="A30" s="56" t="s">
        <v>12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25"/>
    </row>
    <row r="31" spans="1:15" ht="11.25">
      <c r="A31" s="28"/>
      <c r="B31" s="28"/>
      <c r="C31" s="36"/>
      <c r="D31" s="30"/>
      <c r="E31" s="32"/>
      <c r="F31" s="29"/>
      <c r="G31" s="29"/>
      <c r="H31" s="29"/>
      <c r="I31" s="29"/>
      <c r="J31" s="37"/>
      <c r="K31" s="29"/>
      <c r="L31" s="29"/>
      <c r="M31" s="28"/>
      <c r="N31" s="28"/>
      <c r="O31" s="25"/>
    </row>
    <row r="32" spans="1:15" ht="11.25">
      <c r="A32" s="35"/>
      <c r="B32" s="28"/>
      <c r="C32" s="36"/>
      <c r="D32" s="30"/>
      <c r="E32" s="32"/>
      <c r="F32" s="29"/>
      <c r="G32" s="29"/>
      <c r="H32" s="29"/>
      <c r="I32" s="29"/>
      <c r="J32" s="37"/>
      <c r="K32" s="29"/>
      <c r="L32" s="29"/>
      <c r="M32" s="28"/>
      <c r="N32" s="28"/>
      <c r="O32" s="25"/>
    </row>
    <row r="33" spans="1:15" ht="11.25">
      <c r="A33" s="35"/>
      <c r="B33" s="28"/>
      <c r="C33" s="36"/>
      <c r="D33" s="30"/>
      <c r="E33" s="32"/>
      <c r="F33" s="29"/>
      <c r="G33" s="29"/>
      <c r="H33" s="29"/>
      <c r="I33" s="29"/>
      <c r="J33" s="37"/>
      <c r="K33" s="29"/>
      <c r="L33" s="29"/>
      <c r="M33" s="28"/>
      <c r="N33" s="28"/>
      <c r="O33" s="25"/>
    </row>
    <row r="34" spans="1:15" ht="11.25">
      <c r="A34" s="35"/>
      <c r="B34" s="28"/>
      <c r="C34" s="36"/>
      <c r="D34" s="30"/>
      <c r="E34" s="32"/>
      <c r="F34" s="29"/>
      <c r="G34" s="29"/>
      <c r="H34" s="29"/>
      <c r="I34" s="29"/>
      <c r="J34" s="37"/>
      <c r="K34" s="29"/>
      <c r="L34" s="29"/>
      <c r="M34" s="28"/>
      <c r="N34" s="28"/>
      <c r="O34" s="25"/>
    </row>
    <row r="35" spans="1:15" ht="11.25">
      <c r="A35" s="35"/>
      <c r="B35" s="28"/>
      <c r="C35" s="36"/>
      <c r="D35" s="30"/>
      <c r="E35" s="32"/>
      <c r="F35" s="29"/>
      <c r="G35" s="29"/>
      <c r="H35" s="29"/>
      <c r="I35" s="29"/>
      <c r="J35" s="37"/>
      <c r="K35" s="29"/>
      <c r="L35" s="29"/>
      <c r="M35" s="28"/>
      <c r="N35" s="28"/>
      <c r="O35" s="25"/>
    </row>
    <row r="36" spans="1:15" ht="11.25">
      <c r="A36" s="28"/>
      <c r="B36" s="28"/>
      <c r="C36" s="36"/>
      <c r="D36" s="30"/>
      <c r="E36" s="32"/>
      <c r="F36" s="29"/>
      <c r="G36" s="29"/>
      <c r="H36" s="29"/>
      <c r="I36" s="29"/>
      <c r="J36" s="37"/>
      <c r="K36" s="29"/>
      <c r="L36" s="29"/>
      <c r="M36" s="28"/>
      <c r="N36" s="28"/>
      <c r="O36" s="25"/>
    </row>
    <row r="37" spans="1:15" ht="11.25">
      <c r="A37" s="28"/>
      <c r="B37" s="28"/>
      <c r="C37" s="36"/>
      <c r="D37" s="30"/>
      <c r="E37" s="32"/>
      <c r="F37" s="29"/>
      <c r="G37" s="29"/>
      <c r="H37" s="29"/>
      <c r="I37" s="29"/>
      <c r="J37" s="37"/>
      <c r="K37" s="29"/>
      <c r="L37" s="29"/>
      <c r="M37" s="28"/>
      <c r="N37" s="28"/>
      <c r="O37" s="25"/>
    </row>
    <row r="38" spans="1:15" ht="11.25">
      <c r="A38" s="28"/>
      <c r="B38" s="28"/>
      <c r="C38" s="36"/>
      <c r="D38" s="30"/>
      <c r="E38" s="32"/>
      <c r="F38" s="29"/>
      <c r="G38" s="29"/>
      <c r="H38" s="29"/>
      <c r="I38" s="29"/>
      <c r="J38" s="37"/>
      <c r="K38" s="29"/>
      <c r="L38" s="29"/>
      <c r="M38" s="28"/>
      <c r="N38" s="28"/>
      <c r="O38" s="25"/>
    </row>
    <row r="39" spans="1:15" ht="11.25">
      <c r="A39" s="28"/>
      <c r="B39" s="28"/>
      <c r="C39" s="36"/>
      <c r="D39" s="30"/>
      <c r="E39" s="32"/>
      <c r="F39" s="29"/>
      <c r="G39" s="29"/>
      <c r="H39" s="29"/>
      <c r="I39" s="29"/>
      <c r="J39" s="37"/>
      <c r="K39" s="29"/>
      <c r="L39" s="29"/>
      <c r="M39" s="28"/>
      <c r="N39" s="28"/>
      <c r="O39" s="25"/>
    </row>
    <row r="40" spans="1:15" ht="11.25">
      <c r="A40" s="28"/>
      <c r="B40" s="28"/>
      <c r="C40" s="36"/>
      <c r="D40" s="30"/>
      <c r="E40" s="32"/>
      <c r="F40" s="29"/>
      <c r="G40" s="29"/>
      <c r="H40" s="29"/>
      <c r="I40" s="29"/>
      <c r="J40" s="37"/>
      <c r="K40" s="29"/>
      <c r="L40" s="29"/>
      <c r="M40" s="28"/>
      <c r="N40" s="28"/>
      <c r="O40" s="25"/>
    </row>
    <row r="41" spans="1:15" ht="11.25">
      <c r="A41" s="28"/>
      <c r="B41" s="28"/>
      <c r="C41" s="36"/>
      <c r="D41" s="30"/>
      <c r="E41" s="32"/>
      <c r="F41" s="29"/>
      <c r="G41" s="29"/>
      <c r="H41" s="29"/>
      <c r="I41" s="29"/>
      <c r="J41" s="37"/>
      <c r="K41" s="29"/>
      <c r="L41" s="29"/>
      <c r="M41" s="29"/>
      <c r="N41" s="28"/>
      <c r="O41" s="25"/>
    </row>
    <row r="42" spans="1:15" ht="11.25">
      <c r="A42" s="28"/>
      <c r="B42" s="28"/>
      <c r="C42" s="36"/>
      <c r="D42" s="30"/>
      <c r="E42" s="32"/>
      <c r="F42" s="29"/>
      <c r="G42" s="29"/>
      <c r="H42" s="29"/>
      <c r="I42" s="29"/>
      <c r="J42" s="37"/>
      <c r="K42" s="29"/>
      <c r="L42" s="29"/>
      <c r="M42" s="28"/>
      <c r="N42" s="28"/>
      <c r="O42" s="25"/>
    </row>
    <row r="43" spans="1:15" ht="11.25">
      <c r="A43" s="28"/>
      <c r="B43" s="28"/>
      <c r="C43" s="36"/>
      <c r="D43" s="30"/>
      <c r="E43" s="32"/>
      <c r="F43" s="29"/>
      <c r="G43" s="29"/>
      <c r="H43" s="29"/>
      <c r="I43" s="29"/>
      <c r="J43" s="37"/>
      <c r="K43" s="29"/>
      <c r="L43" s="29"/>
      <c r="M43" s="28"/>
      <c r="N43" s="28"/>
      <c r="O43" s="25"/>
    </row>
    <row r="44" spans="1:15" ht="11.25">
      <c r="A44" s="28"/>
      <c r="B44" s="28"/>
      <c r="C44" s="36"/>
      <c r="D44" s="30"/>
      <c r="E44" s="32"/>
      <c r="F44" s="29"/>
      <c r="G44" s="29"/>
      <c r="H44" s="29"/>
      <c r="I44" s="29"/>
      <c r="J44" s="37"/>
      <c r="K44" s="29"/>
      <c r="L44" s="29"/>
      <c r="M44" s="28"/>
      <c r="N44" s="28"/>
      <c r="O44" s="25"/>
    </row>
    <row r="45" spans="1:15" ht="11.25">
      <c r="A45" s="28"/>
      <c r="B45" s="28"/>
      <c r="C45" s="36"/>
      <c r="D45" s="30"/>
      <c r="E45" s="32"/>
      <c r="F45" s="29"/>
      <c r="G45" s="29"/>
      <c r="H45" s="29"/>
      <c r="I45" s="29"/>
      <c r="J45" s="37"/>
      <c r="K45" s="29"/>
      <c r="L45" s="29"/>
      <c r="M45" s="28"/>
      <c r="N45" s="28"/>
      <c r="O45" s="25"/>
    </row>
    <row r="46" spans="1:15" ht="11.25">
      <c r="A46" s="33"/>
      <c r="B46" s="28"/>
      <c r="C46" s="28"/>
      <c r="D46" s="28"/>
      <c r="E46" s="28"/>
      <c r="F46" s="34"/>
      <c r="G46" s="34"/>
      <c r="H46" s="34"/>
      <c r="I46" s="34"/>
      <c r="J46" s="34"/>
      <c r="K46" s="34"/>
      <c r="L46" s="34"/>
      <c r="M46" s="34"/>
      <c r="N46" s="35"/>
      <c r="O46" s="25"/>
    </row>
    <row r="47" spans="1:14" ht="11.25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ht="11.25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1:14" ht="11.25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ht="11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ht="11.25">
      <c r="A51" s="28"/>
      <c r="B51" s="28"/>
      <c r="C51" s="28"/>
      <c r="D51" s="28"/>
      <c r="E51" s="28"/>
      <c r="F51" s="29"/>
      <c r="G51" s="29"/>
      <c r="H51" s="29"/>
      <c r="I51" s="28"/>
      <c r="J51" s="28"/>
      <c r="K51" s="28"/>
      <c r="L51" s="28"/>
      <c r="M51" s="28"/>
      <c r="N51" s="28"/>
    </row>
    <row r="52" spans="1:14" ht="11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1:14" ht="11.25">
      <c r="A53" s="28"/>
      <c r="B53" s="28"/>
      <c r="C53" s="28"/>
      <c r="D53" s="28"/>
      <c r="E53" s="28"/>
      <c r="F53" s="28"/>
      <c r="G53" s="28"/>
      <c r="H53" s="29"/>
      <c r="I53" s="28"/>
      <c r="J53" s="38"/>
      <c r="K53" s="28"/>
      <c r="L53" s="28"/>
      <c r="M53" s="28"/>
      <c r="N53" s="28"/>
    </row>
    <row r="54" spans="1:14" ht="11.25">
      <c r="A54" s="29"/>
      <c r="B54" s="28"/>
      <c r="C54" s="28"/>
      <c r="D54" s="28"/>
      <c r="E54" s="28"/>
      <c r="F54" s="28"/>
      <c r="G54" s="28"/>
      <c r="H54" s="29"/>
      <c r="I54" s="29"/>
      <c r="J54" s="38"/>
      <c r="K54" s="28"/>
      <c r="L54" s="28"/>
      <c r="M54" s="28"/>
      <c r="N54" s="28"/>
    </row>
    <row r="55" spans="1:14" ht="11.25">
      <c r="A55" s="28"/>
      <c r="B55" s="28"/>
      <c r="C55" s="28"/>
      <c r="D55" s="28"/>
      <c r="E55" s="28"/>
      <c r="F55" s="28"/>
      <c r="G55" s="28"/>
      <c r="H55" s="29"/>
      <c r="I55" s="29"/>
      <c r="J55" s="38"/>
      <c r="K55" s="28"/>
      <c r="L55" s="28"/>
      <c r="M55" s="28"/>
      <c r="N55" s="28"/>
    </row>
    <row r="56" spans="1:14" ht="11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1:14" ht="11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9" spans="6:15" ht="11.25"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2" ht="11.25">
      <c r="F62" s="25"/>
    </row>
    <row r="63" ht="11.25">
      <c r="F63" s="25"/>
    </row>
  </sheetData>
  <sheetProtection/>
  <mergeCells count="6">
    <mergeCell ref="A29:N29"/>
    <mergeCell ref="A30:N30"/>
    <mergeCell ref="A1:H1"/>
    <mergeCell ref="A2:N2"/>
    <mergeCell ref="A27:N27"/>
    <mergeCell ref="A28:N28"/>
  </mergeCells>
  <dataValidations count="1">
    <dataValidation type="list" allowBlank="1" showInputMessage="1" showErrorMessage="1" sqref="B31:B45 B4:B25">
      <formula1>"delo, material, oprema, storitev, prispevek v naravi, drugo"</formula1>
    </dataValidation>
  </dataValidations>
  <printOptions/>
  <pageMargins left="0.4724409448818898" right="0.4724409448818898" top="0.35433070866141736" bottom="0.3149606299212598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J47" sqref="J47"/>
    </sheetView>
  </sheetViews>
  <sheetFormatPr defaultColWidth="9.00390625" defaultRowHeight="12.75"/>
  <cols>
    <col min="1" max="1" width="34.75390625" style="3" customWidth="1"/>
    <col min="2" max="2" width="13.75390625" style="3" customWidth="1"/>
    <col min="3" max="3" width="5.00390625" style="3" customWidth="1"/>
    <col min="4" max="4" width="3.625" style="3" customWidth="1"/>
    <col min="5" max="5" width="5.875" style="3" customWidth="1"/>
    <col min="6" max="6" width="7.625" style="3" customWidth="1"/>
    <col min="7" max="7" width="6.625" style="3" customWidth="1"/>
    <col min="8" max="8" width="7.625" style="3" customWidth="1"/>
    <col min="9" max="9" width="7.875" style="3" customWidth="1"/>
    <col min="10" max="10" width="8.375" style="25" customWidth="1"/>
    <col min="11" max="11" width="8.375" style="3" customWidth="1"/>
    <col min="12" max="12" width="7.625" style="3" customWidth="1"/>
    <col min="13" max="13" width="13.125" style="3" customWidth="1"/>
    <col min="14" max="14" width="10.125" style="3" customWidth="1"/>
    <col min="15" max="16384" width="9.125" style="3" customWidth="1"/>
  </cols>
  <sheetData>
    <row r="1" spans="1:14" ht="10.5" customHeight="1">
      <c r="A1" s="57" t="s">
        <v>82</v>
      </c>
      <c r="B1" s="57"/>
      <c r="C1" s="57"/>
      <c r="D1" s="57"/>
      <c r="E1" s="57"/>
      <c r="F1" s="58"/>
      <c r="G1" s="58"/>
      <c r="H1" s="58"/>
      <c r="I1" s="1"/>
      <c r="J1" s="1"/>
      <c r="K1" s="1"/>
      <c r="L1" s="1"/>
      <c r="M1" s="1"/>
      <c r="N1" s="1"/>
    </row>
    <row r="2" spans="1:14" ht="10.5" customHeight="1">
      <c r="A2" s="62" t="s">
        <v>84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ht="10.5" customHeight="1">
      <c r="A3" s="61" t="s">
        <v>81</v>
      </c>
      <c r="B3" s="4" t="s">
        <v>9</v>
      </c>
      <c r="C3" s="4" t="s">
        <v>6</v>
      </c>
      <c r="D3" s="4" t="s">
        <v>7</v>
      </c>
      <c r="E3" s="4" t="s">
        <v>11</v>
      </c>
      <c r="F3" s="5" t="s">
        <v>25</v>
      </c>
      <c r="G3" s="5" t="s">
        <v>1</v>
      </c>
      <c r="H3" s="5" t="s">
        <v>26</v>
      </c>
      <c r="I3" s="5" t="s">
        <v>2</v>
      </c>
      <c r="J3" s="5" t="s">
        <v>0</v>
      </c>
      <c r="K3" s="5" t="s">
        <v>3</v>
      </c>
      <c r="L3" s="5" t="s">
        <v>4</v>
      </c>
      <c r="M3" s="5" t="s">
        <v>14</v>
      </c>
      <c r="N3" s="5" t="s">
        <v>10</v>
      </c>
    </row>
    <row r="4" spans="1:15" ht="10.5" customHeight="1">
      <c r="A4" s="6" t="s">
        <v>22</v>
      </c>
      <c r="B4" s="6" t="s">
        <v>20</v>
      </c>
      <c r="C4" s="6" t="s">
        <v>18</v>
      </c>
      <c r="D4" s="6">
        <v>80</v>
      </c>
      <c r="E4" s="11">
        <v>10</v>
      </c>
      <c r="F4" s="10">
        <f>D4*E4</f>
        <v>800</v>
      </c>
      <c r="G4" s="11"/>
      <c r="H4" s="10">
        <f>F4-G4</f>
        <v>800</v>
      </c>
      <c r="I4" s="11">
        <f>H4</f>
        <v>800</v>
      </c>
      <c r="J4" s="11">
        <v>70</v>
      </c>
      <c r="K4" s="10">
        <f>(I4*J4)/100</f>
        <v>560</v>
      </c>
      <c r="L4" s="10">
        <f>F4-K4</f>
        <v>240</v>
      </c>
      <c r="M4" s="39" t="s">
        <v>70</v>
      </c>
      <c r="N4" s="13"/>
      <c r="O4" s="25"/>
    </row>
    <row r="5" spans="1:15" ht="10.5" customHeight="1">
      <c r="A5" s="6" t="s">
        <v>23</v>
      </c>
      <c r="B5" s="6"/>
      <c r="C5" s="6"/>
      <c r="D5" s="6"/>
      <c r="E5" s="11"/>
      <c r="F5" s="10"/>
      <c r="G5" s="11"/>
      <c r="H5" s="10"/>
      <c r="I5" s="11"/>
      <c r="J5" s="11"/>
      <c r="K5" s="10"/>
      <c r="L5" s="10"/>
      <c r="M5" s="39"/>
      <c r="N5" s="13"/>
      <c r="O5" s="25"/>
    </row>
    <row r="6" spans="1:18" ht="10.5" customHeight="1">
      <c r="A6" s="24" t="s">
        <v>36</v>
      </c>
      <c r="B6" s="6" t="s">
        <v>16</v>
      </c>
      <c r="C6" s="6" t="s">
        <v>37</v>
      </c>
      <c r="D6" s="6">
        <v>9</v>
      </c>
      <c r="E6" s="11">
        <v>180</v>
      </c>
      <c r="F6" s="10">
        <f>D6*E6</f>
        <v>1620</v>
      </c>
      <c r="G6" s="11">
        <f>F6-F6/1.2</f>
        <v>270</v>
      </c>
      <c r="H6" s="10">
        <f>F6-G6</f>
        <v>1350</v>
      </c>
      <c r="I6" s="11">
        <f aca="true" t="shared" si="0" ref="I6:I35">H6</f>
        <v>1350</v>
      </c>
      <c r="J6" s="11">
        <v>70</v>
      </c>
      <c r="K6" s="10">
        <f>(I6*J6)/100</f>
        <v>945</v>
      </c>
      <c r="L6" s="10">
        <f>F6-K6</f>
        <v>675</v>
      </c>
      <c r="M6" s="39" t="s">
        <v>65</v>
      </c>
      <c r="N6" s="13"/>
      <c r="O6" s="25"/>
      <c r="R6" s="25"/>
    </row>
    <row r="7" spans="1:15" ht="10.5" customHeight="1">
      <c r="A7" s="24" t="s">
        <v>38</v>
      </c>
      <c r="B7" s="6" t="s">
        <v>15</v>
      </c>
      <c r="C7" s="6" t="s">
        <v>18</v>
      </c>
      <c r="D7" s="6">
        <v>16</v>
      </c>
      <c r="E7" s="11">
        <v>7</v>
      </c>
      <c r="F7" s="10">
        <f>D7*E7</f>
        <v>112</v>
      </c>
      <c r="G7" s="11"/>
      <c r="H7" s="10">
        <f>F7-G7</f>
        <v>112</v>
      </c>
      <c r="I7" s="11">
        <f t="shared" si="0"/>
        <v>112</v>
      </c>
      <c r="J7" s="11">
        <v>70</v>
      </c>
      <c r="K7" s="10">
        <f>(I7*J7)/100</f>
        <v>78.4</v>
      </c>
      <c r="L7" s="10">
        <f>F7-K7</f>
        <v>33.599999999999994</v>
      </c>
      <c r="M7" s="39" t="s">
        <v>71</v>
      </c>
      <c r="N7" s="13"/>
      <c r="O7" s="25"/>
    </row>
    <row r="8" spans="1:15" ht="10.5" customHeight="1">
      <c r="A8" s="6" t="s">
        <v>24</v>
      </c>
      <c r="B8" s="6"/>
      <c r="C8" s="6"/>
      <c r="D8" s="6"/>
      <c r="E8" s="11"/>
      <c r="F8" s="10"/>
      <c r="G8" s="11"/>
      <c r="H8" s="10"/>
      <c r="I8" s="11"/>
      <c r="J8" s="11"/>
      <c r="K8" s="10"/>
      <c r="L8" s="10"/>
      <c r="M8" s="39"/>
      <c r="N8" s="13"/>
      <c r="O8" s="25"/>
    </row>
    <row r="9" spans="1:15" s="51" customFormat="1" ht="10.5" customHeight="1">
      <c r="A9" s="43" t="s">
        <v>72</v>
      </c>
      <c r="B9" s="42"/>
      <c r="C9" s="42"/>
      <c r="D9" s="42"/>
      <c r="E9" s="48"/>
      <c r="F9" s="47"/>
      <c r="G9" s="48"/>
      <c r="H9" s="47"/>
      <c r="I9" s="48"/>
      <c r="J9" s="48"/>
      <c r="K9" s="47"/>
      <c r="L9" s="47"/>
      <c r="M9" s="53"/>
      <c r="N9" s="49"/>
      <c r="O9" s="50"/>
    </row>
    <row r="10" spans="1:15" ht="10.5" customHeight="1">
      <c r="A10" s="6" t="s">
        <v>39</v>
      </c>
      <c r="B10" s="6"/>
      <c r="C10" s="6"/>
      <c r="D10" s="6"/>
      <c r="E10" s="11"/>
      <c r="F10" s="10"/>
      <c r="G10" s="11"/>
      <c r="H10" s="10"/>
      <c r="I10" s="11"/>
      <c r="J10" s="11"/>
      <c r="K10" s="10"/>
      <c r="L10" s="10"/>
      <c r="M10" s="39"/>
      <c r="N10" s="13"/>
      <c r="O10" s="25"/>
    </row>
    <row r="11" spans="1:15" ht="10.5" customHeight="1">
      <c r="A11" s="6" t="s">
        <v>40</v>
      </c>
      <c r="B11" s="6" t="s">
        <v>15</v>
      </c>
      <c r="C11" s="7" t="s">
        <v>18</v>
      </c>
      <c r="D11" s="8">
        <v>40</v>
      </c>
      <c r="E11" s="9">
        <v>7</v>
      </c>
      <c r="F11" s="10">
        <f>D11*E11</f>
        <v>280</v>
      </c>
      <c r="G11" s="11"/>
      <c r="H11" s="10">
        <f>F11-G11</f>
        <v>280</v>
      </c>
      <c r="I11" s="11">
        <f t="shared" si="0"/>
        <v>280</v>
      </c>
      <c r="J11" s="11">
        <v>70</v>
      </c>
      <c r="K11" s="10">
        <f>(I11*J11)/100</f>
        <v>196</v>
      </c>
      <c r="L11" s="10">
        <f>F11-K11</f>
        <v>84</v>
      </c>
      <c r="M11" s="39" t="s">
        <v>71</v>
      </c>
      <c r="N11" s="13"/>
      <c r="O11" s="25"/>
    </row>
    <row r="12" spans="1:15" ht="10.5" customHeight="1">
      <c r="A12" s="6" t="s">
        <v>41</v>
      </c>
      <c r="B12" s="6" t="s">
        <v>15</v>
      </c>
      <c r="C12" s="7" t="s">
        <v>18</v>
      </c>
      <c r="D12" s="8">
        <v>24</v>
      </c>
      <c r="E12" s="9">
        <v>7</v>
      </c>
      <c r="F12" s="10">
        <f>D12*E12</f>
        <v>168</v>
      </c>
      <c r="G12" s="11"/>
      <c r="H12" s="10">
        <f>F12-G12</f>
        <v>168</v>
      </c>
      <c r="I12" s="11">
        <f t="shared" si="0"/>
        <v>168</v>
      </c>
      <c r="J12" s="11">
        <v>70</v>
      </c>
      <c r="K12" s="10">
        <f>(I12*J12)/100</f>
        <v>117.6</v>
      </c>
      <c r="L12" s="10">
        <f>F12-K12</f>
        <v>50.400000000000006</v>
      </c>
      <c r="M12" s="39" t="s">
        <v>68</v>
      </c>
      <c r="N12" s="13"/>
      <c r="O12" s="25"/>
    </row>
    <row r="13" spans="1:15" ht="10.5" customHeight="1">
      <c r="A13" s="6" t="s">
        <v>42</v>
      </c>
      <c r="B13" s="6"/>
      <c r="C13" s="7"/>
      <c r="D13" s="8"/>
      <c r="E13" s="9"/>
      <c r="F13" s="10"/>
      <c r="G13" s="11"/>
      <c r="H13" s="10"/>
      <c r="I13" s="11"/>
      <c r="J13" s="11"/>
      <c r="K13" s="10"/>
      <c r="L13" s="10"/>
      <c r="M13" s="39"/>
      <c r="N13" s="13"/>
      <c r="O13" s="25"/>
    </row>
    <row r="14" spans="1:15" ht="10.5" customHeight="1">
      <c r="A14" s="6" t="s">
        <v>43</v>
      </c>
      <c r="B14" s="6" t="s">
        <v>16</v>
      </c>
      <c r="C14" s="7" t="s">
        <v>19</v>
      </c>
      <c r="D14" s="8">
        <v>1</v>
      </c>
      <c r="E14" s="9">
        <v>250</v>
      </c>
      <c r="F14" s="10">
        <v>300</v>
      </c>
      <c r="G14" s="11">
        <f>F14-F14/1.2</f>
        <v>50</v>
      </c>
      <c r="H14" s="10">
        <f>F14-G14</f>
        <v>250</v>
      </c>
      <c r="I14" s="11">
        <f t="shared" si="0"/>
        <v>250</v>
      </c>
      <c r="J14" s="11">
        <v>70</v>
      </c>
      <c r="K14" s="10">
        <f>(I14*J14)/100</f>
        <v>175</v>
      </c>
      <c r="L14" s="10">
        <f>F14-K14</f>
        <v>125</v>
      </c>
      <c r="M14" s="39" t="s">
        <v>66</v>
      </c>
      <c r="N14" s="13"/>
      <c r="O14" s="25"/>
    </row>
    <row r="15" spans="1:15" ht="10.5" customHeight="1">
      <c r="A15" s="6" t="s">
        <v>78</v>
      </c>
      <c r="B15" s="6" t="s">
        <v>16</v>
      </c>
      <c r="C15" s="7" t="s">
        <v>44</v>
      </c>
      <c r="D15" s="8">
        <v>1</v>
      </c>
      <c r="E15" s="9">
        <v>600</v>
      </c>
      <c r="F15" s="10">
        <f>D15*E15</f>
        <v>600</v>
      </c>
      <c r="G15" s="11"/>
      <c r="H15" s="10">
        <f>F15-G15</f>
        <v>600</v>
      </c>
      <c r="I15" s="11">
        <f t="shared" si="0"/>
        <v>600</v>
      </c>
      <c r="J15" s="11">
        <v>70</v>
      </c>
      <c r="K15" s="10">
        <f>(I15*J15)/100</f>
        <v>420</v>
      </c>
      <c r="L15" s="10">
        <f>F15-K15</f>
        <v>180</v>
      </c>
      <c r="M15" s="39" t="s">
        <v>66</v>
      </c>
      <c r="N15" s="13" t="s">
        <v>54</v>
      </c>
      <c r="O15" s="25"/>
    </row>
    <row r="16" spans="1:15" ht="10.5" customHeight="1">
      <c r="A16" s="6" t="s">
        <v>45</v>
      </c>
      <c r="B16" s="6"/>
      <c r="C16" s="7"/>
      <c r="D16" s="8"/>
      <c r="E16" s="9"/>
      <c r="F16" s="10"/>
      <c r="G16" s="11"/>
      <c r="H16" s="10"/>
      <c r="I16" s="11"/>
      <c r="J16" s="11"/>
      <c r="K16" s="10"/>
      <c r="L16" s="10"/>
      <c r="M16" s="39"/>
      <c r="N16" s="13"/>
      <c r="O16" s="25"/>
    </row>
    <row r="17" spans="1:15" ht="10.5" customHeight="1">
      <c r="A17" s="6" t="s">
        <v>46</v>
      </c>
      <c r="B17" s="6" t="s">
        <v>47</v>
      </c>
      <c r="C17" s="7" t="s">
        <v>19</v>
      </c>
      <c r="D17" s="8">
        <v>1</v>
      </c>
      <c r="E17" s="9">
        <v>200</v>
      </c>
      <c r="F17" s="10">
        <f>D17*E17</f>
        <v>200</v>
      </c>
      <c r="G17" s="11">
        <f>F17-F17/1.2</f>
        <v>33.333333333333314</v>
      </c>
      <c r="H17" s="10">
        <f>F17-G17</f>
        <v>166.66666666666669</v>
      </c>
      <c r="I17" s="11">
        <f t="shared" si="0"/>
        <v>166.66666666666669</v>
      </c>
      <c r="J17" s="11">
        <v>70</v>
      </c>
      <c r="K17" s="10">
        <f>(I17*J17)/100</f>
        <v>116.66666666666669</v>
      </c>
      <c r="L17" s="10">
        <f>F17-K17</f>
        <v>83.33333333333331</v>
      </c>
      <c r="M17" s="39" t="s">
        <v>66</v>
      </c>
      <c r="N17" s="13"/>
      <c r="O17" s="25"/>
    </row>
    <row r="18" spans="1:15" ht="10.5" customHeight="1">
      <c r="A18" s="17" t="s">
        <v>73</v>
      </c>
      <c r="B18" s="6"/>
      <c r="C18" s="11"/>
      <c r="D18" s="8"/>
      <c r="E18" s="9"/>
      <c r="F18" s="10"/>
      <c r="G18" s="11"/>
      <c r="H18" s="10"/>
      <c r="I18" s="11"/>
      <c r="J18" s="11"/>
      <c r="K18" s="10"/>
      <c r="L18" s="10"/>
      <c r="M18" s="39"/>
      <c r="N18" s="13"/>
      <c r="O18" s="25"/>
    </row>
    <row r="19" spans="1:15" ht="10.5" customHeight="1">
      <c r="A19" s="6" t="s">
        <v>39</v>
      </c>
      <c r="B19" s="6"/>
      <c r="C19" s="11"/>
      <c r="D19" s="8"/>
      <c r="E19" s="9"/>
      <c r="F19" s="10"/>
      <c r="G19" s="11"/>
      <c r="H19" s="10"/>
      <c r="I19" s="11"/>
      <c r="J19" s="11"/>
      <c r="K19" s="10"/>
      <c r="L19" s="10"/>
      <c r="M19" s="39"/>
      <c r="N19" s="13"/>
      <c r="O19" s="25"/>
    </row>
    <row r="20" spans="1:15" ht="10.5" customHeight="1">
      <c r="A20" s="6" t="s">
        <v>55</v>
      </c>
      <c r="B20" s="6" t="s">
        <v>15</v>
      </c>
      <c r="C20" s="11" t="s">
        <v>18</v>
      </c>
      <c r="D20" s="8">
        <v>24</v>
      </c>
      <c r="E20" s="9">
        <v>7</v>
      </c>
      <c r="F20" s="10">
        <f>D20*E20</f>
        <v>168</v>
      </c>
      <c r="G20" s="11"/>
      <c r="H20" s="10">
        <f>F20-G20</f>
        <v>168</v>
      </c>
      <c r="I20" s="11">
        <f t="shared" si="0"/>
        <v>168</v>
      </c>
      <c r="J20" s="11">
        <v>70</v>
      </c>
      <c r="K20" s="10">
        <f>(I20*J20)/100</f>
        <v>117.6</v>
      </c>
      <c r="L20" s="10">
        <f>F20-K20</f>
        <v>50.400000000000006</v>
      </c>
      <c r="M20" s="39" t="s">
        <v>71</v>
      </c>
      <c r="N20" s="13"/>
      <c r="O20" s="25"/>
    </row>
    <row r="21" spans="1:15" ht="10.5" customHeight="1">
      <c r="A21" s="6" t="s">
        <v>53</v>
      </c>
      <c r="B21" s="6" t="s">
        <v>15</v>
      </c>
      <c r="C21" s="11" t="s">
        <v>18</v>
      </c>
      <c r="D21" s="8">
        <v>24</v>
      </c>
      <c r="E21" s="9">
        <v>7</v>
      </c>
      <c r="F21" s="10">
        <f>D21*E21</f>
        <v>168</v>
      </c>
      <c r="G21" s="11"/>
      <c r="H21" s="10">
        <f>F21-G21</f>
        <v>168</v>
      </c>
      <c r="I21" s="11">
        <f t="shared" si="0"/>
        <v>168</v>
      </c>
      <c r="J21" s="11">
        <v>70</v>
      </c>
      <c r="K21" s="10">
        <f>(I21*J21)/100</f>
        <v>117.6</v>
      </c>
      <c r="L21" s="10">
        <f>F21-K21</f>
        <v>50.400000000000006</v>
      </c>
      <c r="M21" s="39" t="s">
        <v>71</v>
      </c>
      <c r="N21" s="13"/>
      <c r="O21" s="25"/>
    </row>
    <row r="22" spans="1:15" ht="10.5" customHeight="1">
      <c r="A22" s="6" t="s">
        <v>48</v>
      </c>
      <c r="B22" s="6" t="s">
        <v>15</v>
      </c>
      <c r="C22" s="11" t="s">
        <v>18</v>
      </c>
      <c r="D22" s="8">
        <v>24</v>
      </c>
      <c r="E22" s="9">
        <v>7</v>
      </c>
      <c r="F22" s="10">
        <f>D22*E22</f>
        <v>168</v>
      </c>
      <c r="G22" s="11"/>
      <c r="H22" s="10">
        <f>F22-G22</f>
        <v>168</v>
      </c>
      <c r="I22" s="11">
        <f t="shared" si="0"/>
        <v>168</v>
      </c>
      <c r="J22" s="11">
        <v>70</v>
      </c>
      <c r="K22" s="10">
        <f>(I22*J22)/100</f>
        <v>117.6</v>
      </c>
      <c r="L22" s="10">
        <f>F22-K22</f>
        <v>50.400000000000006</v>
      </c>
      <c r="M22" s="39" t="s">
        <v>71</v>
      </c>
      <c r="N22" s="13"/>
      <c r="O22" s="25"/>
    </row>
    <row r="23" spans="1:15" ht="10.5" customHeight="1">
      <c r="A23" s="6" t="s">
        <v>49</v>
      </c>
      <c r="B23" s="6"/>
      <c r="C23" s="11"/>
      <c r="D23" s="8"/>
      <c r="E23" s="9"/>
      <c r="F23" s="10"/>
      <c r="G23" s="11"/>
      <c r="H23" s="10"/>
      <c r="I23" s="11"/>
      <c r="J23" s="11"/>
      <c r="K23" s="10"/>
      <c r="L23" s="10"/>
      <c r="M23" s="39"/>
      <c r="N23" s="13"/>
      <c r="O23" s="25"/>
    </row>
    <row r="24" spans="1:15" ht="10.5" customHeight="1">
      <c r="A24" s="6" t="s">
        <v>43</v>
      </c>
      <c r="B24" s="6" t="s">
        <v>16</v>
      </c>
      <c r="C24" s="7" t="s">
        <v>19</v>
      </c>
      <c r="D24" s="8">
        <v>1</v>
      </c>
      <c r="E24" s="9">
        <v>180</v>
      </c>
      <c r="F24" s="10">
        <f>D24*E24</f>
        <v>180</v>
      </c>
      <c r="G24" s="11">
        <f>F24-F24/1.2</f>
        <v>30</v>
      </c>
      <c r="H24" s="10">
        <f>F24-G24</f>
        <v>150</v>
      </c>
      <c r="I24" s="11">
        <f t="shared" si="0"/>
        <v>150</v>
      </c>
      <c r="J24" s="11">
        <v>70</v>
      </c>
      <c r="K24" s="10">
        <f>(I24*J24)/100</f>
        <v>105</v>
      </c>
      <c r="L24" s="10">
        <f>F24-K24</f>
        <v>75</v>
      </c>
      <c r="M24" s="39" t="s">
        <v>66</v>
      </c>
      <c r="N24" s="13"/>
      <c r="O24" s="25"/>
    </row>
    <row r="25" spans="1:15" ht="10.5" customHeight="1">
      <c r="A25" s="17" t="s">
        <v>74</v>
      </c>
      <c r="B25" s="6"/>
      <c r="C25" s="11"/>
      <c r="D25" s="8"/>
      <c r="E25" s="9"/>
      <c r="F25" s="10"/>
      <c r="G25" s="11"/>
      <c r="H25" s="10"/>
      <c r="I25" s="11"/>
      <c r="J25" s="11"/>
      <c r="K25" s="10"/>
      <c r="L25" s="10"/>
      <c r="M25" s="39"/>
      <c r="N25" s="13"/>
      <c r="O25" s="25"/>
    </row>
    <row r="26" spans="1:15" ht="10.5" customHeight="1">
      <c r="A26" s="6" t="s">
        <v>39</v>
      </c>
      <c r="B26" s="6"/>
      <c r="C26" s="11"/>
      <c r="D26" s="8"/>
      <c r="E26" s="9"/>
      <c r="F26" s="10"/>
      <c r="G26" s="11"/>
      <c r="H26" s="10"/>
      <c r="I26" s="11"/>
      <c r="J26" s="11"/>
      <c r="K26" s="10"/>
      <c r="L26" s="10"/>
      <c r="M26" s="39"/>
      <c r="N26" s="13"/>
      <c r="O26" s="25"/>
    </row>
    <row r="27" spans="1:15" ht="10.5" customHeight="1">
      <c r="A27" s="6" t="s">
        <v>40</v>
      </c>
      <c r="B27" s="6" t="s">
        <v>15</v>
      </c>
      <c r="C27" s="11" t="s">
        <v>18</v>
      </c>
      <c r="D27" s="8">
        <v>40</v>
      </c>
      <c r="E27" s="9">
        <v>7</v>
      </c>
      <c r="F27" s="10">
        <f>D27*E27</f>
        <v>280</v>
      </c>
      <c r="G27" s="11"/>
      <c r="H27" s="10">
        <f>F27-G27</f>
        <v>280</v>
      </c>
      <c r="I27" s="11">
        <f t="shared" si="0"/>
        <v>280</v>
      </c>
      <c r="J27" s="11">
        <v>70</v>
      </c>
      <c r="K27" s="10">
        <f>(I27*J27)/100</f>
        <v>196</v>
      </c>
      <c r="L27" s="10">
        <f>F27-K27</f>
        <v>84</v>
      </c>
      <c r="M27" s="39" t="s">
        <v>71</v>
      </c>
      <c r="N27" s="13"/>
      <c r="O27" s="25"/>
    </row>
    <row r="28" spans="1:15" ht="10.5" customHeight="1">
      <c r="A28" s="6" t="s">
        <v>50</v>
      </c>
      <c r="B28" s="6" t="s">
        <v>15</v>
      </c>
      <c r="C28" s="11" t="s">
        <v>51</v>
      </c>
      <c r="D28" s="8">
        <v>24</v>
      </c>
      <c r="E28" s="9">
        <v>7</v>
      </c>
      <c r="F28" s="10">
        <f>D28*E28</f>
        <v>168</v>
      </c>
      <c r="G28" s="11"/>
      <c r="H28" s="10">
        <f>F28-G28</f>
        <v>168</v>
      </c>
      <c r="I28" s="11">
        <f t="shared" si="0"/>
        <v>168</v>
      </c>
      <c r="J28" s="11">
        <v>70</v>
      </c>
      <c r="K28" s="10">
        <f>(I28*J28)/100</f>
        <v>117.6</v>
      </c>
      <c r="L28" s="10">
        <f>F28-K28</f>
        <v>50.400000000000006</v>
      </c>
      <c r="M28" s="39" t="s">
        <v>71</v>
      </c>
      <c r="N28" s="13"/>
      <c r="O28" s="27"/>
    </row>
    <row r="29" spans="1:15" ht="10.5" customHeight="1">
      <c r="A29" s="6" t="s">
        <v>41</v>
      </c>
      <c r="B29" s="6" t="s">
        <v>15</v>
      </c>
      <c r="C29" s="11" t="s">
        <v>18</v>
      </c>
      <c r="D29" s="8">
        <v>24</v>
      </c>
      <c r="E29" s="9">
        <v>7</v>
      </c>
      <c r="F29" s="10">
        <f>D29*E29</f>
        <v>168</v>
      </c>
      <c r="G29" s="11"/>
      <c r="H29" s="10">
        <f>F29-G29</f>
        <v>168</v>
      </c>
      <c r="I29" s="11">
        <f t="shared" si="0"/>
        <v>168</v>
      </c>
      <c r="J29" s="11">
        <v>70</v>
      </c>
      <c r="K29" s="10">
        <f>(I29*J29)/100</f>
        <v>117.6</v>
      </c>
      <c r="L29" s="10">
        <f>F29-K29</f>
        <v>50.400000000000006</v>
      </c>
      <c r="M29" s="39" t="s">
        <v>68</v>
      </c>
      <c r="N29" s="13"/>
      <c r="O29" s="27"/>
    </row>
    <row r="30" spans="1:15" ht="10.5" customHeight="1">
      <c r="A30" s="6" t="s">
        <v>42</v>
      </c>
      <c r="B30" s="6"/>
      <c r="C30" s="11"/>
      <c r="D30" s="8"/>
      <c r="E30" s="9"/>
      <c r="F30" s="10"/>
      <c r="G30" s="11"/>
      <c r="H30" s="10"/>
      <c r="I30" s="11"/>
      <c r="J30" s="11"/>
      <c r="K30" s="10"/>
      <c r="L30" s="10"/>
      <c r="M30" s="39"/>
      <c r="N30" s="13"/>
      <c r="O30" s="27"/>
    </row>
    <row r="31" spans="1:15" ht="10.5" customHeight="1">
      <c r="A31" s="6" t="s">
        <v>75</v>
      </c>
      <c r="B31" s="6" t="s">
        <v>16</v>
      </c>
      <c r="C31" s="7" t="s">
        <v>44</v>
      </c>
      <c r="D31" s="8">
        <v>1</v>
      </c>
      <c r="E31" s="9">
        <v>300</v>
      </c>
      <c r="F31" s="10">
        <f>D31*E31</f>
        <v>300</v>
      </c>
      <c r="G31" s="11"/>
      <c r="H31" s="10">
        <f>F31-G31</f>
        <v>300</v>
      </c>
      <c r="I31" s="11">
        <f t="shared" si="0"/>
        <v>300</v>
      </c>
      <c r="J31" s="11">
        <v>70</v>
      </c>
      <c r="K31" s="10">
        <f>(I31*J31)/100</f>
        <v>210</v>
      </c>
      <c r="L31" s="10">
        <f>F31-K31</f>
        <v>90</v>
      </c>
      <c r="M31" s="39" t="s">
        <v>67</v>
      </c>
      <c r="N31" s="13" t="s">
        <v>54</v>
      </c>
      <c r="O31" s="27"/>
    </row>
    <row r="32" spans="1:15" ht="10.5" customHeight="1">
      <c r="A32" s="6" t="s">
        <v>76</v>
      </c>
      <c r="B32" s="6" t="s">
        <v>16</v>
      </c>
      <c r="C32" s="7" t="s">
        <v>44</v>
      </c>
      <c r="D32" s="8">
        <v>1</v>
      </c>
      <c r="E32" s="9">
        <v>300</v>
      </c>
      <c r="F32" s="10">
        <f>D32*E32</f>
        <v>300</v>
      </c>
      <c r="G32" s="11"/>
      <c r="H32" s="10">
        <f>F32-G32</f>
        <v>300</v>
      </c>
      <c r="I32" s="11">
        <f t="shared" si="0"/>
        <v>300</v>
      </c>
      <c r="J32" s="11">
        <v>70</v>
      </c>
      <c r="K32" s="10">
        <f>(I32*J32)/100</f>
        <v>210</v>
      </c>
      <c r="L32" s="10">
        <f>F32-K32</f>
        <v>90</v>
      </c>
      <c r="M32" s="39" t="s">
        <v>67</v>
      </c>
      <c r="N32" s="13" t="s">
        <v>54</v>
      </c>
      <c r="O32" s="27"/>
    </row>
    <row r="33" spans="1:15" ht="10.5" customHeight="1">
      <c r="A33" s="6" t="s">
        <v>77</v>
      </c>
      <c r="B33" s="6" t="s">
        <v>16</v>
      </c>
      <c r="C33" s="7" t="s">
        <v>44</v>
      </c>
      <c r="D33" s="8">
        <v>1</v>
      </c>
      <c r="E33" s="9">
        <v>300</v>
      </c>
      <c r="F33" s="10">
        <f>D33*E33</f>
        <v>300</v>
      </c>
      <c r="G33" s="11"/>
      <c r="H33" s="10">
        <f>F33-G33</f>
        <v>300</v>
      </c>
      <c r="I33" s="11">
        <f t="shared" si="0"/>
        <v>300</v>
      </c>
      <c r="J33" s="11">
        <v>70</v>
      </c>
      <c r="K33" s="10">
        <f>(I33*J33)/100</f>
        <v>210</v>
      </c>
      <c r="L33" s="10">
        <f>F33-K33</f>
        <v>90</v>
      </c>
      <c r="M33" s="39" t="s">
        <v>67</v>
      </c>
      <c r="N33" s="13" t="s">
        <v>54</v>
      </c>
      <c r="O33" s="27"/>
    </row>
    <row r="34" spans="1:15" ht="10.5" customHeight="1">
      <c r="A34" s="6" t="s">
        <v>45</v>
      </c>
      <c r="B34" s="6"/>
      <c r="C34" s="11"/>
      <c r="D34" s="8"/>
      <c r="E34" s="9"/>
      <c r="F34" s="10"/>
      <c r="G34" s="11"/>
      <c r="H34" s="10"/>
      <c r="I34" s="11"/>
      <c r="J34" s="11"/>
      <c r="K34" s="10"/>
      <c r="L34" s="10"/>
      <c r="M34" s="39"/>
      <c r="N34" s="13"/>
      <c r="O34" s="27"/>
    </row>
    <row r="35" spans="1:15" ht="10.5" customHeight="1">
      <c r="A35" s="6" t="s">
        <v>46</v>
      </c>
      <c r="B35" s="6" t="s">
        <v>47</v>
      </c>
      <c r="C35" s="11" t="s">
        <v>19</v>
      </c>
      <c r="D35" s="8">
        <v>1</v>
      </c>
      <c r="E35" s="40">
        <v>200</v>
      </c>
      <c r="F35" s="10">
        <f>D35*E35</f>
        <v>200</v>
      </c>
      <c r="G35" s="11">
        <f>F35-F35/1.2</f>
        <v>33.333333333333314</v>
      </c>
      <c r="H35" s="10">
        <f>F35-G35</f>
        <v>166.66666666666669</v>
      </c>
      <c r="I35" s="11">
        <f t="shared" si="0"/>
        <v>166.66666666666669</v>
      </c>
      <c r="J35" s="11">
        <v>70</v>
      </c>
      <c r="K35" s="10">
        <f>(I35*J35)/100</f>
        <v>116.66666666666669</v>
      </c>
      <c r="L35" s="10">
        <f>F35-K35</f>
        <v>83.33333333333331</v>
      </c>
      <c r="M35" s="39" t="s">
        <v>68</v>
      </c>
      <c r="N35" s="13"/>
      <c r="O35" s="27"/>
    </row>
    <row r="36" spans="1:15" ht="10.5" customHeight="1">
      <c r="A36" s="19" t="s">
        <v>52</v>
      </c>
      <c r="B36" s="19"/>
      <c r="C36" s="19"/>
      <c r="D36" s="19"/>
      <c r="E36" s="19"/>
      <c r="F36" s="21">
        <f>SUM(F4:F35)</f>
        <v>6480</v>
      </c>
      <c r="G36" s="21">
        <f>SUM(G4:G35)</f>
        <v>416.66666666666663</v>
      </c>
      <c r="H36" s="21">
        <f>SUM(H4:H35)</f>
        <v>6063.333333333333</v>
      </c>
      <c r="I36" s="21">
        <f>SUM(I4:I35)</f>
        <v>6063.333333333333</v>
      </c>
      <c r="J36" s="22"/>
      <c r="K36" s="21">
        <f>SUM(K4:K35)</f>
        <v>4244.333333333333</v>
      </c>
      <c r="L36" s="21">
        <f>SUM(L4:L35)</f>
        <v>2235.6666666666674</v>
      </c>
      <c r="M36" s="22"/>
      <c r="N36" s="23"/>
      <c r="O36" s="27"/>
    </row>
    <row r="37" spans="1:15" ht="10.5" customHeight="1">
      <c r="A37" s="54" t="s">
        <v>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27"/>
    </row>
    <row r="38" spans="1:15" ht="10.5" customHeight="1">
      <c r="A38" s="54" t="s">
        <v>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27"/>
    </row>
    <row r="39" spans="1:15" ht="10.5" customHeight="1">
      <c r="A39" s="54" t="s">
        <v>13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27"/>
    </row>
    <row r="40" spans="1:15" ht="10.5" customHeight="1">
      <c r="A40" s="56" t="s">
        <v>12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27"/>
    </row>
    <row r="41" spans="1:15" ht="10.5" customHeight="1">
      <c r="A41" s="27"/>
      <c r="B41" s="27"/>
      <c r="C41" s="27"/>
      <c r="D41" s="27"/>
      <c r="E41" s="27"/>
      <c r="F41" s="27"/>
      <c r="G41" s="27"/>
      <c r="H41" s="27"/>
      <c r="I41" s="27"/>
      <c r="J41" s="41"/>
      <c r="K41" s="27"/>
      <c r="L41" s="27"/>
      <c r="M41" s="27"/>
      <c r="N41" s="27"/>
      <c r="O41" s="27"/>
    </row>
    <row r="42" spans="1:15" ht="10.5" customHeight="1">
      <c r="A42" s="27"/>
      <c r="B42" s="27"/>
      <c r="C42" s="27"/>
      <c r="D42" s="27"/>
      <c r="E42" s="27"/>
      <c r="F42" s="27"/>
      <c r="G42" s="27"/>
      <c r="H42" s="27"/>
      <c r="I42" s="27"/>
      <c r="J42" s="41"/>
      <c r="K42" s="27"/>
      <c r="L42" s="27"/>
      <c r="M42" s="27"/>
      <c r="N42" s="27"/>
      <c r="O42" s="27"/>
    </row>
    <row r="43" spans="1:15" ht="10.5" customHeight="1">
      <c r="A43" s="27"/>
      <c r="B43" s="27"/>
      <c r="C43" s="27"/>
      <c r="D43" s="27"/>
      <c r="E43" s="27"/>
      <c r="F43" s="27"/>
      <c r="G43" s="27"/>
      <c r="H43" s="27"/>
      <c r="I43" s="27"/>
      <c r="J43" s="41"/>
      <c r="K43" s="27"/>
      <c r="L43" s="27"/>
      <c r="M43" s="27"/>
      <c r="N43" s="27"/>
      <c r="O43" s="27"/>
    </row>
    <row r="44" spans="1:15" ht="10.5" customHeight="1">
      <c r="A44" s="27"/>
      <c r="B44" s="27"/>
      <c r="C44" s="27"/>
      <c r="D44" s="27"/>
      <c r="E44" s="27"/>
      <c r="F44" s="27"/>
      <c r="G44" s="27"/>
      <c r="H44" s="27"/>
      <c r="I44" s="27"/>
      <c r="J44" s="41"/>
      <c r="K44" s="27"/>
      <c r="L44" s="27"/>
      <c r="M44" s="27"/>
      <c r="N44" s="27"/>
      <c r="O44" s="27"/>
    </row>
    <row r="45" spans="1:15" ht="10.5" customHeight="1">
      <c r="A45" s="27"/>
      <c r="B45" s="27"/>
      <c r="C45" s="27"/>
      <c r="D45" s="27"/>
      <c r="E45" s="27"/>
      <c r="F45" s="27"/>
      <c r="G45" s="27"/>
      <c r="H45" s="27"/>
      <c r="I45" s="27"/>
      <c r="J45" s="41"/>
      <c r="K45" s="27"/>
      <c r="L45" s="27"/>
      <c r="M45" s="27"/>
      <c r="N45" s="27"/>
      <c r="O45" s="27"/>
    </row>
    <row r="46" spans="1:15" ht="10.5" customHeight="1">
      <c r="A46" s="27"/>
      <c r="B46" s="27"/>
      <c r="C46" s="27"/>
      <c r="D46" s="27"/>
      <c r="E46" s="27"/>
      <c r="F46" s="27"/>
      <c r="G46" s="27"/>
      <c r="H46" s="27"/>
      <c r="I46" s="27"/>
      <c r="J46" s="41"/>
      <c r="K46" s="27"/>
      <c r="L46" s="27"/>
      <c r="M46" s="27"/>
      <c r="N46" s="27"/>
      <c r="O46" s="27"/>
    </row>
    <row r="47" spans="1:15" ht="10.5" customHeight="1">
      <c r="A47" s="27"/>
      <c r="B47" s="27"/>
      <c r="C47" s="27"/>
      <c r="D47" s="27"/>
      <c r="E47" s="27"/>
      <c r="F47" s="41"/>
      <c r="G47" s="27"/>
      <c r="H47" s="27"/>
      <c r="I47" s="27"/>
      <c r="J47" s="41"/>
      <c r="K47" s="27"/>
      <c r="L47" s="27"/>
      <c r="M47" s="27"/>
      <c r="N47" s="27"/>
      <c r="O47" s="27"/>
    </row>
    <row r="48" spans="1:15" ht="10.5" customHeight="1">
      <c r="A48" s="27"/>
      <c r="B48" s="27"/>
      <c r="C48" s="27"/>
      <c r="D48" s="27"/>
      <c r="E48" s="27"/>
      <c r="F48" s="27"/>
      <c r="G48" s="27"/>
      <c r="H48" s="27"/>
      <c r="I48" s="27"/>
      <c r="J48" s="41"/>
      <c r="K48" s="27"/>
      <c r="L48" s="27"/>
      <c r="M48" s="27"/>
      <c r="N48" s="27"/>
      <c r="O48" s="27"/>
    </row>
    <row r="49" spans="1:15" ht="10.5" customHeight="1">
      <c r="A49" s="28"/>
      <c r="B49" s="28"/>
      <c r="C49" s="29"/>
      <c r="D49" s="30"/>
      <c r="E49" s="31"/>
      <c r="F49" s="29"/>
      <c r="G49" s="29"/>
      <c r="H49" s="29"/>
      <c r="I49" s="29"/>
      <c r="J49" s="29"/>
      <c r="K49" s="29"/>
      <c r="L49" s="29"/>
      <c r="M49" s="29"/>
      <c r="N49" s="28"/>
      <c r="O49" s="25"/>
    </row>
    <row r="50" spans="1:15" ht="10.5" customHeight="1">
      <c r="A50" s="28"/>
      <c r="B50" s="28"/>
      <c r="C50" s="29"/>
      <c r="D50" s="30"/>
      <c r="E50" s="32"/>
      <c r="F50" s="29"/>
      <c r="G50" s="29"/>
      <c r="H50" s="29"/>
      <c r="I50" s="29"/>
      <c r="J50" s="29"/>
      <c r="K50" s="29"/>
      <c r="L50" s="29"/>
      <c r="M50" s="29"/>
      <c r="N50" s="28"/>
      <c r="O50" s="25"/>
    </row>
    <row r="51" spans="1:15" ht="10.5" customHeight="1">
      <c r="A51" s="28"/>
      <c r="B51" s="28"/>
      <c r="C51" s="29"/>
      <c r="D51" s="30"/>
      <c r="E51" s="32"/>
      <c r="F51" s="29"/>
      <c r="G51" s="29"/>
      <c r="H51" s="29"/>
      <c r="I51" s="29"/>
      <c r="J51" s="29"/>
      <c r="K51" s="29"/>
      <c r="L51" s="29"/>
      <c r="M51" s="29"/>
      <c r="N51" s="28"/>
      <c r="O51" s="25"/>
    </row>
    <row r="52" spans="1:15" ht="10.5" customHeight="1">
      <c r="A52" s="28"/>
      <c r="B52" s="28"/>
      <c r="C52" s="29"/>
      <c r="D52" s="30"/>
      <c r="E52" s="32"/>
      <c r="F52" s="29"/>
      <c r="G52" s="29"/>
      <c r="H52" s="29"/>
      <c r="I52" s="29"/>
      <c r="J52" s="29"/>
      <c r="K52" s="29"/>
      <c r="L52" s="29"/>
      <c r="M52" s="29"/>
      <c r="N52" s="28"/>
      <c r="O52" s="25"/>
    </row>
    <row r="53" spans="1:15" ht="10.5" customHeight="1">
      <c r="A53" s="28"/>
      <c r="B53" s="28"/>
      <c r="C53" s="29"/>
      <c r="D53" s="30"/>
      <c r="E53" s="32"/>
      <c r="F53" s="29"/>
      <c r="G53" s="29"/>
      <c r="H53" s="29"/>
      <c r="I53" s="29"/>
      <c r="J53" s="29"/>
      <c r="K53" s="29"/>
      <c r="L53" s="29"/>
      <c r="M53" s="29"/>
      <c r="N53" s="28"/>
      <c r="O53" s="25"/>
    </row>
    <row r="54" spans="1:15" ht="10.5" customHeight="1">
      <c r="A54" s="28"/>
      <c r="B54" s="28"/>
      <c r="C54" s="29"/>
      <c r="D54" s="30"/>
      <c r="E54" s="32"/>
      <c r="F54" s="29"/>
      <c r="G54" s="29"/>
      <c r="H54" s="29"/>
      <c r="I54" s="29"/>
      <c r="J54" s="29"/>
      <c r="K54" s="29"/>
      <c r="L54" s="29"/>
      <c r="M54" s="29"/>
      <c r="N54" s="28"/>
      <c r="O54" s="25"/>
    </row>
    <row r="55" spans="1:15" ht="10.5" customHeight="1">
      <c r="A55" s="33"/>
      <c r="B55" s="33"/>
      <c r="C55" s="33"/>
      <c r="D55" s="33"/>
      <c r="E55" s="33"/>
      <c r="F55" s="34"/>
      <c r="G55" s="34"/>
      <c r="H55" s="34"/>
      <c r="I55" s="34"/>
      <c r="J55" s="34"/>
      <c r="K55" s="34"/>
      <c r="L55" s="34"/>
      <c r="M55" s="34"/>
      <c r="N55" s="35"/>
      <c r="O55" s="25"/>
    </row>
    <row r="56" spans="1:14" ht="11.25">
      <c r="A56" s="56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</row>
    <row r="57" spans="1:14" ht="11.25">
      <c r="A57" s="56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</row>
    <row r="58" spans="1:14" ht="11.25">
      <c r="A58" s="56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1:14" ht="11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</row>
    <row r="60" ht="11.25">
      <c r="F60" s="25"/>
    </row>
  </sheetData>
  <sheetProtection/>
  <mergeCells count="10">
    <mergeCell ref="A1:H1"/>
    <mergeCell ref="A58:N58"/>
    <mergeCell ref="A59:N59"/>
    <mergeCell ref="A56:N56"/>
    <mergeCell ref="A57:N57"/>
    <mergeCell ref="A37:N37"/>
    <mergeCell ref="A38:N38"/>
    <mergeCell ref="A39:N39"/>
    <mergeCell ref="A40:N40"/>
    <mergeCell ref="A2:N2"/>
  </mergeCells>
  <dataValidations count="1">
    <dataValidation type="list" allowBlank="1" showInputMessage="1" showErrorMessage="1" sqref="B49:B54 B4:B35">
      <formula1>"delo, material, oprema, storitev, prispevek v naravi, drugo"</formula1>
    </dataValidation>
  </dataValidations>
  <printOptions/>
  <pageMargins left="0.64" right="0.54" top="0.2" bottom="0.21" header="0.5" footer="0.6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Breda Kovačič</dc:creator>
  <cp:keywords/>
  <dc:description/>
  <cp:lastModifiedBy>Fabijana Medvešček</cp:lastModifiedBy>
  <cp:lastPrinted>2012-10-03T07:54:23Z</cp:lastPrinted>
  <dcterms:created xsi:type="dcterms:W3CDTF">2011-03-22T09:29:16Z</dcterms:created>
  <dcterms:modified xsi:type="dcterms:W3CDTF">2017-01-10T12:09:15Z</dcterms:modified>
  <cp:category/>
  <cp:version/>
  <cp:contentType/>
  <cp:contentStatus/>
</cp:coreProperties>
</file>